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t &amp; Bal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;-0.0"/>
    <numFmt numFmtId="166" formatCode="0.0%"/>
  </numFmts>
  <fonts count="17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ontserrat"/>
      <b val="1"/>
      <color rgb="00041E42"/>
      <sz val="8.5"/>
    </font>
    <font>
      <name val="IBM Plex Mono"/>
      <color rgb="00041E42"/>
      <sz val="9"/>
    </font>
    <font>
      <name val="Montserrat"/>
      <b val="1"/>
      <color rgb="00041E42"/>
      <sz val="9"/>
    </font>
    <font>
      <name val="IBM Plex Mono"/>
      <b val="1"/>
      <color rgb="00041E42"/>
      <sz val="9"/>
    </font>
    <font>
      <name val="Montserrat"/>
      <b val="1"/>
      <color rgb="00041E42"/>
      <sz val="10"/>
    </font>
    <font>
      <name val="IBM Plex Mono"/>
      <b val="1"/>
      <color rgb="00C50E1F"/>
      <sz val="9"/>
    </font>
    <font>
      <name val="Montserrat"/>
      <color rgb="005A5346"/>
      <sz val="8.5"/>
    </font>
    <font>
      <name val="IBM Plex Mono"/>
      <color rgb="005A5346"/>
      <sz val="9"/>
    </font>
    <font>
      <name val="Mulish"/>
      <i val="1"/>
      <color rgb="007C7466"/>
      <sz val="8"/>
    </font>
    <font>
      <name val="Montserrat"/>
      <b val="1"/>
      <color rgb="00FFFFFF"/>
      <sz val="8"/>
    </font>
    <font>
      <name val="Mulish"/>
      <i val="1"/>
      <color rgb="005A5346"/>
      <sz val="9"/>
    </font>
  </fonts>
  <fills count="7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E8ECF2"/>
      </patternFill>
    </fill>
    <fill>
      <patternFill patternType="solid">
        <fgColor rgb="00FAF8F5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4" fillId="0" borderId="0" applyAlignment="1" pivotButton="0" quotePrefix="0" xfId="0">
      <alignment vertical="center"/>
    </xf>
    <xf numFmtId="0" fontId="6" fillId="3" borderId="3" applyAlignment="1" pivotButton="0" quotePrefix="0" xfId="0">
      <alignment horizontal="left" vertical="center" wrapText="1" indent="1"/>
    </xf>
    <xf numFmtId="3" fontId="7" fillId="4" borderId="4" applyAlignment="1" pivotButton="0" quotePrefix="0" xfId="0">
      <alignment horizontal="center" vertical="center"/>
    </xf>
    <xf numFmtId="0" fontId="8" fillId="5" borderId="3" applyAlignment="1" pivotButton="0" quotePrefix="0" xfId="0">
      <alignment horizontal="left" vertical="center" wrapText="1" indent="1"/>
    </xf>
    <xf numFmtId="3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 indent="1"/>
    </xf>
    <xf numFmtId="164" fontId="11" fillId="5" borderId="3" applyAlignment="1" pivotButton="0" quotePrefix="0" xfId="0">
      <alignment horizontal="center" vertical="center"/>
    </xf>
    <xf numFmtId="0" fontId="12" fillId="3" borderId="3" applyAlignment="1" pivotButton="0" quotePrefix="0" xfId="0">
      <alignment horizontal="left" vertical="center" wrapText="1" indent="1"/>
    </xf>
    <xf numFmtId="164" fontId="13" fillId="5" borderId="3" applyAlignment="1" pivotButton="0" quotePrefix="0" xfId="0">
      <alignment horizontal="center" vertical="center"/>
    </xf>
    <xf numFmtId="0" fontId="14" fillId="0" borderId="0" pivotButton="0" quotePrefix="0" xfId="0"/>
    <xf numFmtId="0" fontId="15" fillId="2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/>
    </xf>
    <xf numFmtId="0" fontId="5" fillId="4" borderId="3" applyAlignment="1" pivotButton="0" quotePrefix="0" xfId="0">
      <alignment vertical="center" indent="1"/>
    </xf>
    <xf numFmtId="164" fontId="7" fillId="4" borderId="4" applyAlignment="1" pivotButton="0" quotePrefix="0" xfId="0">
      <alignment horizontal="center" vertical="center"/>
    </xf>
    <xf numFmtId="9" fontId="7" fillId="5" borderId="3" applyAlignment="1" pivotButton="0" quotePrefix="0" xfId="0">
      <alignment horizontal="center" vertical="center"/>
    </xf>
    <xf numFmtId="165" fontId="7" fillId="5" borderId="3" applyAlignment="1" pivotButton="0" quotePrefix="0" xfId="0">
      <alignment horizontal="center" vertical="center"/>
    </xf>
    <xf numFmtId="1" fontId="7" fillId="4" borderId="4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0" fontId="5" fillId="4" borderId="3" applyAlignment="1" pivotButton="0" quotePrefix="0" xfId="0">
      <alignment vertical="center" wrapText="1" indent="1"/>
    </xf>
    <xf numFmtId="0" fontId="5" fillId="6" borderId="3" applyAlignment="1" pivotButton="0" quotePrefix="0" xfId="0">
      <alignment horizontal="center" vertical="center"/>
    </xf>
    <xf numFmtId="0" fontId="5" fillId="6" borderId="3" applyAlignment="1" pivotButton="0" quotePrefix="0" xfId="0">
      <alignment vertical="center" indent="1"/>
    </xf>
    <xf numFmtId="0" fontId="5" fillId="6" borderId="3" applyAlignment="1" pivotButton="0" quotePrefix="0" xfId="0">
      <alignment vertical="center" wrapText="1" indent="1"/>
    </xf>
    <xf numFmtId="0" fontId="5" fillId="5" borderId="3" applyAlignment="1" pivotButton="0" quotePrefix="0" xfId="0">
      <alignment horizontal="left" vertical="center"/>
    </xf>
    <xf numFmtId="0" fontId="8" fillId="5" borderId="3" applyAlignment="1" pivotButton="0" quotePrefix="0" xfId="0">
      <alignment horizontal="right" vertical="center"/>
    </xf>
    <xf numFmtId="164" fontId="9" fillId="5" borderId="3" applyAlignment="1" pivotButton="0" quotePrefix="0" xfId="0">
      <alignment horizontal="center" vertical="center"/>
    </xf>
    <xf numFmtId="1" fontId="9" fillId="5" borderId="3" applyAlignment="1" pivotButton="0" quotePrefix="0" xfId="0">
      <alignment horizontal="center" vertical="center"/>
    </xf>
    <xf numFmtId="0" fontId="8" fillId="3" borderId="3" applyAlignment="1" pivotButton="0" quotePrefix="0" xfId="0">
      <alignment horizontal="left" vertical="center" wrapText="1" indent="1"/>
    </xf>
    <xf numFmtId="0" fontId="16" fillId="3" borderId="0" applyAlignment="1" pivotButton="0" quotePrefix="0" xfId="0">
      <alignment vertical="top" wrapText="1" indent="1"/>
    </xf>
    <xf numFmtId="2" fontId="11" fillId="5" borderId="3" applyAlignment="1" pivotButton="0" quotePrefix="0" xfId="0">
      <alignment horizontal="center" vertical="center"/>
    </xf>
    <xf numFmtId="166" fontId="11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IBM Plex Mono"/>
        <b val="1"/>
        <color rgb="00C50E1F"/>
        <sz val="9"/>
      </font>
      <fill>
        <patternFill patternType="solid">
          <fgColor rgb="00FCEBEC"/>
        </patternFill>
      </fill>
    </dxf>
    <dxf>
      <font>
        <name val="IBM Plex Mono"/>
        <b val="1"/>
        <color rgb="002E7D5B"/>
        <sz val="9"/>
      </font>
      <fill>
        <patternFill patternType="solid">
          <fgColor rgb="00E4F1EA"/>
        </patternFill>
      </fill>
    </dxf>
    <dxf>
      <font>
        <name val="IBM Plex Mono"/>
        <color rgb="00C77D0A"/>
        <sz val="9"/>
      </font>
      <fill>
        <patternFill patternType="solid">
          <fgColor rgb="00FB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Station loading vs takt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'Takt &amp; Balance'!C21</f>
            </strRef>
          </tx>
          <spPr>
            <a:solidFill xmlns:a="http://schemas.openxmlformats.org/drawingml/2006/main">
              <a:srgbClr val="041E42"/>
            </a:solidFill>
            <a:ln xmlns:a="http://schemas.openxmlformats.org/drawingml/2006/main">
              <a:prstDash val="solid"/>
            </a:ln>
          </spPr>
          <cat>
            <numRef>
              <f>'Takt &amp; Balance'!$B$22:$B$33</f>
            </numRef>
          </cat>
          <val>
            <numRef>
              <f>'Takt &amp; Balance'!$C$22:$C$33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Seconds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76225" cy="247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4" customWidth="1" min="8" max="8"/>
  </cols>
  <sheetData>
    <row r="1" ht="26" customHeight="1">
      <c r="A1" s="1" t="inlineStr">
        <is>
          <t xml:space="preserve">        DF CONSULTING          Takt Time and Line Balance Calculator</t>
        </is>
      </c>
      <c r="B1" s="2" t="n"/>
      <c r="C1" s="2" t="n"/>
      <c r="D1" s="2" t="n"/>
      <c r="E1" s="2" t="n"/>
      <c r="F1" s="2" t="n"/>
      <c r="G1" s="2" t="n"/>
      <c r="H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3" customHeight="1">
      <c r="A3" s="3" t="inlineStr">
        <is>
          <t>DFC-LT-11  ·  Set the drumbeat, then load the line against it.</t>
        </is>
      </c>
      <c r="B3" s="4" t="n"/>
      <c r="C3" s="4" t="n"/>
      <c r="D3" s="4" t="n"/>
      <c r="E3" s="4" t="n"/>
      <c r="F3" s="4" t="n"/>
      <c r="G3" s="4" t="n"/>
      <c r="H3" s="4" t="n"/>
    </row>
    <row r="4" ht="5" customHeight="1"/>
    <row r="5" ht="30" customHeight="1">
      <c r="A5" s="5" t="inlineStr">
        <is>
          <t>Takt comes from the customer, not from the equipment. Balance to takt minus a small buffer, never to the fastest operator. If required operators comes out at 4.3, you have a 4.3-operator problem — solve it with work content, not by rounding.</t>
        </is>
      </c>
    </row>
    <row r="7" ht="15" customHeight="1">
      <c r="A7" s="6" t="inlineStr">
        <is>
          <t>LINE / CELL</t>
        </is>
      </c>
      <c r="B7" s="7" t="n"/>
      <c r="C7" s="7" t="n"/>
      <c r="D7" s="6" t="inlineStr">
        <is>
          <t>PRODUCT FAMILY</t>
        </is>
      </c>
      <c r="E7" s="7" t="n"/>
      <c r="F7" s="7" t="n"/>
      <c r="G7" s="6" t="inlineStr">
        <is>
          <t>DATE</t>
        </is>
      </c>
      <c r="H7" s="7" t="n"/>
    </row>
    <row r="8" ht="20" customHeight="1">
      <c r="A8" s="8" t="n"/>
      <c r="B8" s="9" t="n"/>
      <c r="C8" s="9" t="n"/>
      <c r="D8" s="8" t="n"/>
      <c r="E8" s="9" t="n"/>
      <c r="F8" s="9" t="n"/>
      <c r="G8" s="8" t="n"/>
      <c r="H8" s="9" t="n"/>
    </row>
    <row r="10" ht="16" customHeight="1">
      <c r="A10" s="10" t="inlineStr">
        <is>
          <t>1.  AVAILABLE TIME</t>
        </is>
      </c>
    </row>
    <row r="11" ht="19" customHeight="1">
      <c r="B11" s="11" t="inlineStr">
        <is>
          <t>Shift length (min)</t>
        </is>
      </c>
      <c r="C11" s="12" t="n">
        <v>480</v>
      </c>
    </row>
    <row r="12" ht="19" customHeight="1">
      <c r="B12" s="11" t="inlineStr">
        <is>
          <t>Breaks and lunch (min)</t>
        </is>
      </c>
      <c r="C12" s="12" t="n">
        <v>30</v>
      </c>
    </row>
    <row r="13" ht="19" customHeight="1">
      <c r="B13" s="11" t="inlineStr">
        <is>
          <t>Planned meetings / 5S (min)</t>
        </is>
      </c>
      <c r="C13" s="12" t="n">
        <v>10</v>
      </c>
    </row>
    <row r="14" ht="19" customHeight="1">
      <c r="B14" s="11" t="inlineStr">
        <is>
          <t>Shifts per day</t>
        </is>
      </c>
      <c r="C14" s="12" t="n">
        <v>1</v>
      </c>
    </row>
    <row r="15" ht="19" customHeight="1">
      <c r="B15" s="11" t="inlineStr">
        <is>
          <t>Customer demand per day (pcs)</t>
        </is>
      </c>
      <c r="C15" s="12" t="n">
        <v>0</v>
      </c>
    </row>
    <row r="16">
      <c r="B16" s="13" t="inlineStr">
        <is>
          <t>Available time per day (min)</t>
        </is>
      </c>
      <c r="C16" s="14">
        <f>(C11-C12-C13)*C14</f>
        <v/>
      </c>
    </row>
    <row r="17" ht="22" customHeight="1">
      <c r="B17" s="15" t="inlineStr">
        <is>
          <t>TAKT TIME (sec / pc)</t>
        </is>
      </c>
      <c r="C17" s="16">
        <f>IF(C15=0,"",$C$16*60/C15)</f>
        <v/>
      </c>
    </row>
    <row r="18">
      <c r="B18" s="17" t="inlineStr">
        <is>
          <t>Planning takt (95% of takt)</t>
        </is>
      </c>
      <c r="C18" s="18">
        <f>IF($C$17="","",$C$17*0.95)</f>
        <v/>
      </c>
      <c r="E18" s="19" t="inlineStr">
        <is>
          <t>Balance to this, not to raw takt. The 5% absorbs normal variation.</t>
        </is>
      </c>
    </row>
    <row r="20" ht="16" customHeight="1">
      <c r="A20" s="10" t="inlineStr">
        <is>
          <t>2.  STATION LOADING</t>
        </is>
      </c>
    </row>
    <row r="21" ht="28" customHeight="1">
      <c r="A21" s="20" t="inlineStr">
        <is>
          <t>#</t>
        </is>
      </c>
      <c r="B21" s="20" t="inlineStr">
        <is>
          <t>Station / operator</t>
        </is>
      </c>
      <c r="C21" s="20" t="inlineStr">
        <is>
          <t>Work content (s)</t>
        </is>
      </c>
      <c r="D21" s="20" t="inlineStr">
        <is>
          <t>% of takt</t>
        </is>
      </c>
      <c r="E21" s="20" t="inlineStr">
        <is>
          <t>Over / under takt (s)</t>
        </is>
      </c>
      <c r="F21" s="20" t="inlineStr">
        <is>
          <t>Operators assigned</t>
        </is>
      </c>
      <c r="G21" s="20" t="inlineStr">
        <is>
          <t>Load per operator (s)</t>
        </is>
      </c>
      <c r="H21" s="20" t="inlineStr">
        <is>
          <t>Balance action</t>
        </is>
      </c>
    </row>
    <row r="22" ht="20" customHeight="1">
      <c r="A22" s="21" t="n">
        <v>1</v>
      </c>
      <c r="B22" s="22" t="n"/>
      <c r="C22" s="23" t="n"/>
      <c r="D22" s="24">
        <f>IF(OR(C22="",$C$17="",$C$17=0),"",C22/$C$17)</f>
        <v/>
      </c>
      <c r="E22" s="25">
        <f>IF(OR(C22="",$C$17=""),"",C22-$C$17)</f>
        <v/>
      </c>
      <c r="F22" s="26" t="n"/>
      <c r="G22" s="27">
        <f>IF(OR(C22="",F22="",F22=0),"",C22/F22)</f>
        <v/>
      </c>
      <c r="H22" s="28" t="n"/>
    </row>
    <row r="23" ht="20" customHeight="1">
      <c r="A23" s="29" t="n">
        <v>2</v>
      </c>
      <c r="B23" s="30" t="n"/>
      <c r="C23" s="23" t="n"/>
      <c r="D23" s="24">
        <f>IF(OR(C23="",$C$17="",$C$17=0),"",C23/$C$17)</f>
        <v/>
      </c>
      <c r="E23" s="25">
        <f>IF(OR(C23="",$C$17=""),"",C23-$C$17)</f>
        <v/>
      </c>
      <c r="F23" s="26" t="n"/>
      <c r="G23" s="27">
        <f>IF(OR(C23="",F23="",F23=0),"",C23/F23)</f>
        <v/>
      </c>
      <c r="H23" s="31" t="n"/>
    </row>
    <row r="24" ht="20" customHeight="1">
      <c r="A24" s="21" t="n">
        <v>3</v>
      </c>
      <c r="B24" s="22" t="n"/>
      <c r="C24" s="23" t="n"/>
      <c r="D24" s="24">
        <f>IF(OR(C24="",$C$17="",$C$17=0),"",C24/$C$17)</f>
        <v/>
      </c>
      <c r="E24" s="25">
        <f>IF(OR(C24="",$C$17=""),"",C24-$C$17)</f>
        <v/>
      </c>
      <c r="F24" s="26" t="n"/>
      <c r="G24" s="27">
        <f>IF(OR(C24="",F24="",F24=0),"",C24/F24)</f>
        <v/>
      </c>
      <c r="H24" s="28" t="n"/>
    </row>
    <row r="25" ht="20" customHeight="1">
      <c r="A25" s="29" t="n">
        <v>4</v>
      </c>
      <c r="B25" s="30" t="n"/>
      <c r="C25" s="23" t="n"/>
      <c r="D25" s="24">
        <f>IF(OR(C25="",$C$17="",$C$17=0),"",C25/$C$17)</f>
        <v/>
      </c>
      <c r="E25" s="25">
        <f>IF(OR(C25="",$C$17=""),"",C25-$C$17)</f>
        <v/>
      </c>
      <c r="F25" s="26" t="n"/>
      <c r="G25" s="27">
        <f>IF(OR(C25="",F25="",F25=0),"",C25/F25)</f>
        <v/>
      </c>
      <c r="H25" s="31" t="n"/>
    </row>
    <row r="26" ht="20" customHeight="1">
      <c r="A26" s="21" t="n">
        <v>5</v>
      </c>
      <c r="B26" s="22" t="n"/>
      <c r="C26" s="23" t="n"/>
      <c r="D26" s="24">
        <f>IF(OR(C26="",$C$17="",$C$17=0),"",C26/$C$17)</f>
        <v/>
      </c>
      <c r="E26" s="25">
        <f>IF(OR(C26="",$C$17=""),"",C26-$C$17)</f>
        <v/>
      </c>
      <c r="F26" s="26" t="n"/>
      <c r="G26" s="27">
        <f>IF(OR(C26="",F26="",F26=0),"",C26/F26)</f>
        <v/>
      </c>
      <c r="H26" s="28" t="n"/>
    </row>
    <row r="27" ht="20" customHeight="1">
      <c r="A27" s="29" t="n">
        <v>6</v>
      </c>
      <c r="B27" s="30" t="n"/>
      <c r="C27" s="23" t="n"/>
      <c r="D27" s="24">
        <f>IF(OR(C27="",$C$17="",$C$17=0),"",C27/$C$17)</f>
        <v/>
      </c>
      <c r="E27" s="25">
        <f>IF(OR(C27="",$C$17=""),"",C27-$C$17)</f>
        <v/>
      </c>
      <c r="F27" s="26" t="n"/>
      <c r="G27" s="27">
        <f>IF(OR(C27="",F27="",F27=0),"",C27/F27)</f>
        <v/>
      </c>
      <c r="H27" s="31" t="n"/>
    </row>
    <row r="28" ht="20" customHeight="1">
      <c r="A28" s="21" t="n">
        <v>7</v>
      </c>
      <c r="B28" s="22" t="n"/>
      <c r="C28" s="23" t="n"/>
      <c r="D28" s="24">
        <f>IF(OR(C28="",$C$17="",$C$17=0),"",C28/$C$17)</f>
        <v/>
      </c>
      <c r="E28" s="25">
        <f>IF(OR(C28="",$C$17=""),"",C28-$C$17)</f>
        <v/>
      </c>
      <c r="F28" s="26" t="n"/>
      <c r="G28" s="27">
        <f>IF(OR(C28="",F28="",F28=0),"",C28/F28)</f>
        <v/>
      </c>
      <c r="H28" s="28" t="n"/>
    </row>
    <row r="29" ht="20" customHeight="1">
      <c r="A29" s="29" t="n">
        <v>8</v>
      </c>
      <c r="B29" s="30" t="n"/>
      <c r="C29" s="23" t="n"/>
      <c r="D29" s="24">
        <f>IF(OR(C29="",$C$17="",$C$17=0),"",C29/$C$17)</f>
        <v/>
      </c>
      <c r="E29" s="25">
        <f>IF(OR(C29="",$C$17=""),"",C29-$C$17)</f>
        <v/>
      </c>
      <c r="F29" s="26" t="n"/>
      <c r="G29" s="27">
        <f>IF(OR(C29="",F29="",F29=0),"",C29/F29)</f>
        <v/>
      </c>
      <c r="H29" s="31" t="n"/>
    </row>
    <row r="30" ht="20" customHeight="1">
      <c r="A30" s="21" t="n">
        <v>9</v>
      </c>
      <c r="B30" s="22" t="n"/>
      <c r="C30" s="23" t="n"/>
      <c r="D30" s="24">
        <f>IF(OR(C30="",$C$17="",$C$17=0),"",C30/$C$17)</f>
        <v/>
      </c>
      <c r="E30" s="25">
        <f>IF(OR(C30="",$C$17=""),"",C30-$C$17)</f>
        <v/>
      </c>
      <c r="F30" s="26" t="n"/>
      <c r="G30" s="27">
        <f>IF(OR(C30="",F30="",F30=0),"",C30/F30)</f>
        <v/>
      </c>
      <c r="H30" s="28" t="n"/>
    </row>
    <row r="31" ht="20" customHeight="1">
      <c r="A31" s="29" t="n">
        <v>10</v>
      </c>
      <c r="B31" s="30" t="n"/>
      <c r="C31" s="23" t="n"/>
      <c r="D31" s="24">
        <f>IF(OR(C31="",$C$17="",$C$17=0),"",C31/$C$17)</f>
        <v/>
      </c>
      <c r="E31" s="25">
        <f>IF(OR(C31="",$C$17=""),"",C31-$C$17)</f>
        <v/>
      </c>
      <c r="F31" s="26" t="n"/>
      <c r="G31" s="27">
        <f>IF(OR(C31="",F31="",F31=0),"",C31/F31)</f>
        <v/>
      </c>
      <c r="H31" s="31" t="n"/>
    </row>
    <row r="32" ht="20" customHeight="1">
      <c r="A32" s="21" t="n">
        <v>11</v>
      </c>
      <c r="B32" s="22" t="n"/>
      <c r="C32" s="23" t="n"/>
      <c r="D32" s="24">
        <f>IF(OR(C32="",$C$17="",$C$17=0),"",C32/$C$17)</f>
        <v/>
      </c>
      <c r="E32" s="25">
        <f>IF(OR(C32="",$C$17=""),"",C32-$C$17)</f>
        <v/>
      </c>
      <c r="F32" s="26" t="n"/>
      <c r="G32" s="27">
        <f>IF(OR(C32="",F32="",F32=0),"",C32/F32)</f>
        <v/>
      </c>
      <c r="H32" s="28" t="n"/>
    </row>
    <row r="33" ht="20" customHeight="1">
      <c r="A33" s="29" t="n">
        <v>12</v>
      </c>
      <c r="B33" s="30" t="n"/>
      <c r="C33" s="23" t="n"/>
      <c r="D33" s="24">
        <f>IF(OR(C33="",$C$17="",$C$17=0),"",C33/$C$17)</f>
        <v/>
      </c>
      <c r="E33" s="25">
        <f>IF(OR(C33="",$C$17=""),"",C33-$C$17)</f>
        <v/>
      </c>
      <c r="F33" s="26" t="n"/>
      <c r="G33" s="27">
        <f>IF(OR(C33="",F33="",F33=0),"",C33/F33)</f>
        <v/>
      </c>
      <c r="H33" s="31" t="n"/>
    </row>
    <row r="34" ht="22" customHeight="1">
      <c r="A34" s="32" t="n"/>
      <c r="B34" s="33" t="inlineStr">
        <is>
          <t>TOTAL WORK CONTENT</t>
        </is>
      </c>
      <c r="C34" s="34">
        <f>SUM(C22:C33)</f>
        <v/>
      </c>
      <c r="D34" s="32" t="n"/>
      <c r="E34" s="32" t="n"/>
      <c r="F34" s="35">
        <f>SUM(F22:F33)</f>
        <v/>
      </c>
      <c r="G34" s="32" t="n"/>
      <c r="H34" s="32" t="n"/>
    </row>
    <row r="36" ht="16" customHeight="1">
      <c r="A36" s="10" t="inlineStr">
        <is>
          <t>3.  BALANCE RESULTS</t>
        </is>
      </c>
    </row>
    <row r="37" ht="20" customHeight="1">
      <c r="B37" s="36" t="inlineStr">
        <is>
          <t>Bottleneck station time (s)</t>
        </is>
      </c>
      <c r="C37" s="34">
        <f>MAX(C22:C33)</f>
        <v/>
      </c>
      <c r="E37" s="37" t="inlineStr">
        <is>
          <t>Read it in this order. If required operators is well below operators assigned, the line is overstaffed for this demand. If balance efficiency is under 85%, the work is stacked unevenly and the fix is to move elements, not people. If the bottleneck exceeds takt, no amount of balancing will make the day — take work out of that station first.</t>
        </is>
      </c>
    </row>
    <row r="38" ht="20" customHeight="1">
      <c r="B38" s="36" t="inlineStr">
        <is>
          <t>Required operators (work content ÷ takt)</t>
        </is>
      </c>
      <c r="C38" s="38">
        <f>IF(OR($C$17="",$C$17=0),"",C34/$C$17)</f>
        <v/>
      </c>
    </row>
    <row r="39" ht="20" customHeight="1">
      <c r="B39" s="36" t="inlineStr">
        <is>
          <t>Operators assigned</t>
        </is>
      </c>
      <c r="C39" s="35">
        <f>F34</f>
        <v/>
      </c>
    </row>
    <row r="40" ht="20" customHeight="1">
      <c r="B40" s="36" t="inlineStr">
        <is>
          <t>Line balance efficiency</t>
        </is>
      </c>
      <c r="C40" s="39">
        <f>IF(OR(F34=0,MAX(C22:C33)=0),"",C34/(F34*MAX(C22:C33)))</f>
        <v/>
      </c>
    </row>
    <row r="41" ht="20" customHeight="1">
      <c r="B41" s="36" t="inlineStr">
        <is>
          <t>Balance loss (s per cycle)</t>
        </is>
      </c>
      <c r="C41" s="34">
        <f>IF(OR(F34=0,MAX(C22:C33)=0),"",F34*MAX(C22:C33)-C34)</f>
        <v/>
      </c>
    </row>
    <row r="42" ht="20" customHeight="1">
      <c r="B42" s="36" t="inlineStr">
        <is>
          <t>Daily output at bottleneck (pcs)</t>
        </is>
      </c>
      <c r="C42" s="14">
        <f>IF(MAX(C22:C33)=0,"",$C$16*60/MAX(C22:C33))</f>
        <v/>
      </c>
    </row>
  </sheetData>
  <mergeCells count="10">
    <mergeCell ref="A3:H3"/>
    <mergeCell ref="G8:H8"/>
    <mergeCell ref="D8:F8"/>
    <mergeCell ref="G7:H7"/>
    <mergeCell ref="A8:C8"/>
    <mergeCell ref="A7:C7"/>
    <mergeCell ref="A5:H5"/>
    <mergeCell ref="D7:F7"/>
    <mergeCell ref="A1:H2"/>
    <mergeCell ref="E37:H42"/>
  </mergeCells>
  <conditionalFormatting sqref="D22:D33">
    <cfRule type="cellIs" priority="1" operator="greaterThan" dxfId="0">
      <formula>1</formula>
    </cfRule>
    <cfRule type="cellIs" priority="2" operator="between" dxfId="1">
      <formula>0.85</formula>
      <formula>1</formula>
    </cfRule>
    <cfRule type="cellIs" priority="3" operator="lessThan" dxfId="2">
      <formula>0.85</formula>
    </cfRule>
  </conditionalFormatting>
  <dataValidations count="1">
    <dataValidation sqref="H22:H33" showDropDown="0" showInputMessage="0" showErrorMessage="0" allowBlank="1" promptTitle="Balance action" prompt="Choose from the list" type="list">
      <formula1>"Hold,Move work out,Take work in,Eliminate waste,Combine station,Split station"</formula1>
    </dataValidation>
  </dataValidations>
  <pageMargins left="0.4" right="0.4" top="0.45" bottom="0.5" header="0.25" footer="0.25"/>
  <pageSetup orientation="landscape" paperSize="1" fitToHeight="0" fitToWidth="1"/>
  <headerFooter>
    <oddHeader/>
    <oddFooter>&amp;L&amp;7 &amp;K7C7466DFC-LT-11  Takt and Line Balance&amp;C&amp;7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